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lk" sheetId="1" r:id="rId1"/>
    <sheet name="plant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<sst xmlns="http://schemas.openxmlformats.org/spreadsheetml/2006/main" count="330" uniqueCount="97">
  <si>
    <t>Utility</t>
  </si>
  <si>
    <t>Destroy?</t>
  </si>
  <si>
    <t>Y</t>
  </si>
  <si>
    <t>N</t>
  </si>
  <si>
    <t>Milk</t>
  </si>
  <si>
    <t>Clean</t>
  </si>
  <si>
    <t>Infected</t>
  </si>
  <si>
    <t>Value</t>
  </si>
  <si>
    <t>Cost B</t>
  </si>
  <si>
    <t>TestB</t>
  </si>
  <si>
    <t>Pravdepodobnosti</t>
  </si>
  <si>
    <t>Btest</t>
  </si>
  <si>
    <t>Pos</t>
  </si>
  <si>
    <t>Neg</t>
  </si>
  <si>
    <t>BtestResult</t>
  </si>
  <si>
    <t>Btest?</t>
  </si>
  <si>
    <t>NoInfo</t>
  </si>
  <si>
    <t>Časová posloupnost:</t>
  </si>
  <si>
    <t>Eliminujeme v opačném pořadí.</t>
  </si>
  <si>
    <t>Eliminace B-test:</t>
  </si>
  <si>
    <t>Btest,BTestResult|Milk</t>
  </si>
  <si>
    <t>Margin. Přes Btest</t>
  </si>
  <si>
    <t>Svisle vždy BtestResult</t>
  </si>
  <si>
    <t>Eliminuji Milk</t>
  </si>
  <si>
    <t>P(Milk,BTestResult|Btest?)</t>
  </si>
  <si>
    <t>Margin. Přes Milk</t>
  </si>
  <si>
    <t>Utility:</t>
  </si>
  <si>
    <t>Vydelim</t>
  </si>
  <si>
    <t>(netreba, budu zas delit)</t>
  </si>
  <si>
    <t>X</t>
  </si>
  <si>
    <t>Eliminace Destroy?</t>
  </si>
  <si>
    <t>Zpatky vynasobim.</t>
  </si>
  <si>
    <t>Maximalizuji:</t>
  </si>
  <si>
    <t>Strategie Destroy?  /neaktualizuje se</t>
  </si>
  <si>
    <t>Cokoli</t>
  </si>
  <si>
    <t>Eliminace BtestResult</t>
  </si>
  <si>
    <t>Zahodim</t>
  </si>
  <si>
    <t>Vynasob tim, cim jsi delil.</t>
  </si>
  <si>
    <t>Marginalizace:</t>
  </si>
  <si>
    <t>Eliminace B-test?</t>
  </si>
  <si>
    <t>Strategie Btest? /neaktualizuje se</t>
  </si>
  <si>
    <t>sumproduct</t>
  </si>
  <si>
    <t>advanced</t>
  </si>
  <si>
    <t>utility</t>
  </si>
  <si>
    <t>noTest</t>
  </si>
  <si>
    <t>conventional</t>
  </si>
  <si>
    <t>test</t>
  </si>
  <si>
    <t>P(TestResult)</t>
  </si>
  <si>
    <t>excellent</t>
  </si>
  <si>
    <t>good</t>
  </si>
  <si>
    <t>bad</t>
  </si>
  <si>
    <t>Rain</t>
  </si>
  <si>
    <t>(Rt+1|Rt)</t>
  </si>
  <si>
    <t>t</t>
  </si>
  <si>
    <t>f</t>
  </si>
  <si>
    <t>P(U|T)</t>
  </si>
  <si>
    <t>Filtrovani</t>
  </si>
  <si>
    <t>T0</t>
  </si>
  <si>
    <t>T1</t>
  </si>
  <si>
    <t>evidenceU1=t</t>
  </si>
  <si>
    <t>vynasob</t>
  </si>
  <si>
    <t>(normalizuj)</t>
  </si>
  <si>
    <t>T2</t>
  </si>
  <si>
    <t>evidenceU2=t</t>
  </si>
  <si>
    <t>T3</t>
  </si>
  <si>
    <t>evidenceU3=f</t>
  </si>
  <si>
    <t>secti dle T0</t>
  </si>
  <si>
    <t>secti dle T1</t>
  </si>
  <si>
    <t>secti dle T2</t>
  </si>
  <si>
    <t>nasobeno</t>
  </si>
  <si>
    <t>aktual</t>
  </si>
  <si>
    <t>prechod</t>
  </si>
  <si>
    <t>vysledek</t>
  </si>
  <si>
    <t>secist</t>
  </si>
  <si>
    <t>Vyhlazovani(eliminuji od konce, ale co bylo zapocteno filtrovanim nepridavam)</t>
  </si>
  <si>
    <t>Eliminuji od konce:</t>
  </si>
  <si>
    <t>elim. R7</t>
  </si>
  <si>
    <t>elim. R6</t>
  </si>
  <si>
    <t>vynasob P(R7|R6).P(U7=t|R7)</t>
  </si>
  <si>
    <t>vynasob P(R6|R5).P(U7=t|R6).P(U6|R6)</t>
  </si>
  <si>
    <t>R7\R6</t>
  </si>
  <si>
    <t>U=t</t>
  </si>
  <si>
    <t>U6=f</t>
  </si>
  <si>
    <t>U7|R6</t>
  </si>
  <si>
    <t>secti pres R7</t>
  </si>
  <si>
    <t>P(U7|R6)</t>
  </si>
  <si>
    <t>secti pres R6</t>
  </si>
  <si>
    <t>P(U7=t,U6=f|R6)</t>
  </si>
  <si>
    <t>Nejpravdepodobnejsi pruchod</t>
  </si>
  <si>
    <t>Rain0</t>
  </si>
  <si>
    <t>Rain1</t>
  </si>
  <si>
    <t>Rain2</t>
  </si>
  <si>
    <t>Rain3</t>
  </si>
  <si>
    <t>Rain4</t>
  </si>
  <si>
    <t>Rain5</t>
  </si>
  <si>
    <t>umbrella</t>
  </si>
  <si>
    <t>Umbrella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</si>
</sst>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0.000"/>
    <numFmt numFmtId="167" formatCode="0.00"/>
    <numFmt numFmtId="168" formatCode="&quot;TRUE&quot;;&quot;TRUE&quot;;&quot;FALSE&quot;"/>
    <numFmt numFmtId="169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0" xfId="0" applyFont="1" applyFill="1" applyAlignment="1">
      <alignment/>
    </xf>
    <xf numFmtId="164" fontId="0" fillId="2" borderId="5" xfId="0" applyFont="1" applyFill="1" applyBorder="1" applyAlignment="1">
      <alignment/>
    </xf>
    <xf numFmtId="166" fontId="0" fillId="3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7" fontId="0" fillId="3" borderId="0" xfId="0" applyNumberFormat="1" applyFont="1" applyFill="1" applyAlignment="1">
      <alignment horizontal="right"/>
    </xf>
    <xf numFmtId="164" fontId="0" fillId="3" borderId="0" xfId="0" applyFont="1" applyFill="1" applyAlignment="1">
      <alignment horizontal="right"/>
    </xf>
    <xf numFmtId="164" fontId="0" fillId="3" borderId="0" xfId="0" applyFont="1" applyFill="1" applyAlignment="1">
      <alignment horizontal="center"/>
    </xf>
    <xf numFmtId="164" fontId="0" fillId="4" borderId="0" xfId="0" applyFont="1" applyFill="1" applyAlignment="1">
      <alignment/>
    </xf>
    <xf numFmtId="164" fontId="0" fillId="0" borderId="7" xfId="0" applyFont="1" applyBorder="1" applyAlignment="1">
      <alignment/>
    </xf>
    <xf numFmtId="164" fontId="0" fillId="5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4" borderId="7" xfId="0" applyFont="1" applyFill="1" applyBorder="1" applyAlignment="1">
      <alignment/>
    </xf>
    <xf numFmtId="168" fontId="0" fillId="0" borderId="0" xfId="0" applyNumberFormat="1" applyFont="1" applyAlignment="1">
      <alignment/>
    </xf>
    <xf numFmtId="164" fontId="0" fillId="6" borderId="9" xfId="0" applyFont="1" applyFill="1" applyBorder="1" applyAlignment="1">
      <alignment/>
    </xf>
    <xf numFmtId="164" fontId="0" fillId="6" borderId="10" xfId="0" applyFont="1" applyFill="1" applyBorder="1" applyAlignment="1">
      <alignment/>
    </xf>
    <xf numFmtId="164" fontId="0" fillId="6" borderId="11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0" fillId="0" borderId="16" xfId="0" applyFont="1" applyBorder="1" applyAlignment="1">
      <alignment/>
    </xf>
    <xf numFmtId="164" fontId="0" fillId="0" borderId="0" xfId="0" applyAlignment="1">
      <alignment/>
    </xf>
    <xf numFmtId="165" fontId="0" fillId="0" borderId="9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5" fontId="0" fillId="0" borderId="17" xfId="0" applyNumberFormat="1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7" borderId="18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5" fontId="0" fillId="7" borderId="18" xfId="0" applyNumberFormat="1" applyFont="1" applyFill="1" applyBorder="1" applyAlignment="1">
      <alignment/>
    </xf>
    <xf numFmtId="165" fontId="0" fillId="7" borderId="15" xfId="0" applyNumberFormat="1" applyFont="1" applyFill="1" applyBorder="1" applyAlignment="1">
      <alignment/>
    </xf>
    <xf numFmtId="164" fontId="0" fillId="0" borderId="18" xfId="0" applyFont="1" applyBorder="1" applyAlignment="1">
      <alignment/>
    </xf>
    <xf numFmtId="165" fontId="0" fillId="0" borderId="18" xfId="0" applyNumberFormat="1" applyFont="1" applyFill="1" applyBorder="1" applyAlignment="1">
      <alignment/>
    </xf>
    <xf numFmtId="164" fontId="0" fillId="7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C14" sqref="C14"/>
    </sheetView>
  </sheetViews>
  <sheetFormatPr defaultColWidth="12.57421875" defaultRowHeight="12.75"/>
  <cols>
    <col min="1" max="1" width="11.57421875" style="1" customWidth="1"/>
    <col min="2" max="3" width="14.00390625" style="1" customWidth="1"/>
    <col min="4" max="9" width="11.7109375" style="1" customWidth="1"/>
    <col min="10" max="10" width="7.7109375" style="1" customWidth="1"/>
    <col min="11" max="11" width="8.421875" style="1" customWidth="1"/>
    <col min="12" max="12" width="7.7109375" style="1" customWidth="1"/>
    <col min="13" max="13" width="11.57421875" style="1" customWidth="1"/>
    <col min="14" max="14" width="9.00390625" style="0" customWidth="1"/>
    <col min="15" max="16384" width="11.57421875" style="1" customWidth="1"/>
  </cols>
  <sheetData>
    <row r="1" spans="1:5" ht="12.75">
      <c r="A1" s="2" t="s">
        <v>0</v>
      </c>
      <c r="B1" s="2"/>
      <c r="C1" s="2"/>
      <c r="D1" s="2"/>
      <c r="E1" s="2"/>
    </row>
    <row r="2" ht="12.75">
      <c r="A2" s="1" t="s">
        <v>0</v>
      </c>
    </row>
    <row r="3" spans="1:5" ht="12.75">
      <c r="A3" s="3" t="s">
        <v>1</v>
      </c>
      <c r="B3" s="4" t="s">
        <v>2</v>
      </c>
      <c r="C3" s="4" t="s">
        <v>2</v>
      </c>
      <c r="D3" s="4" t="s">
        <v>3</v>
      </c>
      <c r="E3" s="5" t="s">
        <v>3</v>
      </c>
    </row>
    <row r="4" spans="1:5" ht="12.75">
      <c r="A4" s="6" t="s">
        <v>4</v>
      </c>
      <c r="B4" s="1" t="s">
        <v>5</v>
      </c>
      <c r="C4" s="1" t="s">
        <v>6</v>
      </c>
      <c r="D4" s="1" t="s">
        <v>5</v>
      </c>
      <c r="E4" s="7" t="s">
        <v>6</v>
      </c>
    </row>
    <row r="5" spans="1:5" ht="12.75">
      <c r="A5" s="8" t="s">
        <v>7</v>
      </c>
      <c r="B5" s="9">
        <v>98</v>
      </c>
      <c r="C5" s="9">
        <v>98</v>
      </c>
      <c r="D5" s="9">
        <v>100</v>
      </c>
      <c r="E5" s="10">
        <v>0</v>
      </c>
    </row>
    <row r="7" ht="12.75">
      <c r="A7" s="1" t="s">
        <v>8</v>
      </c>
    </row>
    <row r="8" spans="1:3" ht="12.75">
      <c r="A8" s="3" t="s">
        <v>9</v>
      </c>
      <c r="B8" s="4" t="s">
        <v>2</v>
      </c>
      <c r="C8" s="5" t="s">
        <v>3</v>
      </c>
    </row>
    <row r="9" spans="1:3" ht="12.75">
      <c r="A9" s="8" t="s">
        <v>7</v>
      </c>
      <c r="B9" s="9">
        <v>-0.2</v>
      </c>
      <c r="C9" s="10">
        <v>0</v>
      </c>
    </row>
    <row r="12" ht="12.75">
      <c r="A12" s="2" t="s">
        <v>10</v>
      </c>
    </row>
    <row r="13" ht="12.75">
      <c r="A13" s="1" t="s">
        <v>4</v>
      </c>
    </row>
    <row r="14" spans="1:2" ht="12.75">
      <c r="A14" s="3" t="s">
        <v>5</v>
      </c>
      <c r="B14" s="11">
        <f>1-B15</f>
        <v>0.9993</v>
      </c>
    </row>
    <row r="15" spans="1:2" ht="12.75">
      <c r="A15" s="8" t="s">
        <v>6</v>
      </c>
      <c r="B15" s="12">
        <v>0.0007</v>
      </c>
    </row>
    <row r="17" ht="12.75">
      <c r="A17" s="1" t="s">
        <v>11</v>
      </c>
    </row>
    <row r="19" spans="1:3" ht="12.75">
      <c r="A19" s="3" t="s">
        <v>4</v>
      </c>
      <c r="B19" s="4" t="s">
        <v>5</v>
      </c>
      <c r="C19" s="5" t="s">
        <v>6</v>
      </c>
    </row>
    <row r="20" spans="1:3" ht="12.75">
      <c r="A20" s="3" t="s">
        <v>12</v>
      </c>
      <c r="B20" s="13">
        <v>0.001</v>
      </c>
      <c r="C20" s="11">
        <f>1-C21</f>
        <v>0.999</v>
      </c>
    </row>
    <row r="21" spans="1:3" ht="12.75">
      <c r="A21" s="8" t="s">
        <v>13</v>
      </c>
      <c r="B21" s="14">
        <f>1-B20</f>
        <v>0.999</v>
      </c>
      <c r="C21" s="12">
        <v>0.001</v>
      </c>
    </row>
    <row r="23" ht="12.75">
      <c r="A23" s="1" t="s">
        <v>14</v>
      </c>
    </row>
    <row r="24" spans="1:5" ht="12.75">
      <c r="A24" s="3" t="s">
        <v>15</v>
      </c>
      <c r="B24" s="4" t="s">
        <v>2</v>
      </c>
      <c r="C24" s="4" t="s">
        <v>2</v>
      </c>
      <c r="D24" s="4" t="s">
        <v>3</v>
      </c>
      <c r="E24" s="5" t="s">
        <v>3</v>
      </c>
    </row>
    <row r="25" spans="1:5" ht="12.75">
      <c r="A25" s="6" t="s">
        <v>11</v>
      </c>
      <c r="B25" s="1" t="s">
        <v>12</v>
      </c>
      <c r="C25" s="1" t="s">
        <v>13</v>
      </c>
      <c r="D25" s="1" t="s">
        <v>12</v>
      </c>
      <c r="E25" s="7" t="s">
        <v>13</v>
      </c>
    </row>
    <row r="26" spans="1:5" ht="12.75">
      <c r="A26" s="3" t="s">
        <v>12</v>
      </c>
      <c r="B26" s="15">
        <v>1</v>
      </c>
      <c r="C26" s="15">
        <v>0</v>
      </c>
      <c r="D26" s="15">
        <v>0</v>
      </c>
      <c r="E26" s="16">
        <v>0</v>
      </c>
    </row>
    <row r="27" spans="1:5" ht="12.75">
      <c r="A27" s="6" t="s">
        <v>13</v>
      </c>
      <c r="B27" s="17">
        <v>0</v>
      </c>
      <c r="C27" s="17">
        <v>1</v>
      </c>
      <c r="D27" s="17">
        <v>0</v>
      </c>
      <c r="E27" s="18">
        <v>0</v>
      </c>
    </row>
    <row r="28" spans="1:5" ht="12.75">
      <c r="A28" s="8" t="s">
        <v>16</v>
      </c>
      <c r="B28" s="9">
        <v>0</v>
      </c>
      <c r="C28" s="9">
        <v>0</v>
      </c>
      <c r="D28" s="9">
        <v>1</v>
      </c>
      <c r="E28" s="10">
        <v>1</v>
      </c>
    </row>
    <row r="31" ht="12.75">
      <c r="A31" s="1" t="s">
        <v>17</v>
      </c>
    </row>
    <row r="32" ht="12.75">
      <c r="A32" s="1" t="s">
        <v>15</v>
      </c>
    </row>
    <row r="33" ht="12.75">
      <c r="A33" s="1" t="s">
        <v>14</v>
      </c>
    </row>
    <row r="34" ht="12.75">
      <c r="A34" s="1" t="s">
        <v>1</v>
      </c>
    </row>
    <row r="35" spans="1:2" ht="12.75">
      <c r="A35" s="1" t="s">
        <v>4</v>
      </c>
      <c r="B35" s="1" t="s">
        <v>11</v>
      </c>
    </row>
    <row r="40" ht="12.75">
      <c r="A40" s="1" t="s">
        <v>18</v>
      </c>
    </row>
    <row r="43" ht="12.75">
      <c r="A43" s="1" t="s">
        <v>19</v>
      </c>
    </row>
    <row r="45" ht="12.75">
      <c r="A45" s="1" t="s">
        <v>20</v>
      </c>
    </row>
    <row r="46" spans="1:9" ht="12.75">
      <c r="A46" s="1" t="s">
        <v>4</v>
      </c>
      <c r="B46" s="1" t="s">
        <v>5</v>
      </c>
      <c r="C46" s="1" t="s">
        <v>5</v>
      </c>
      <c r="D46" s="1" t="s">
        <v>5</v>
      </c>
      <c r="E46" s="1" t="s">
        <v>5</v>
      </c>
      <c r="F46" s="1" t="s">
        <v>6</v>
      </c>
      <c r="G46" s="1" t="s">
        <v>6</v>
      </c>
      <c r="H46" s="1" t="s">
        <v>6</v>
      </c>
      <c r="I46" s="1" t="s">
        <v>6</v>
      </c>
    </row>
    <row r="47" spans="1:9" ht="12.75">
      <c r="A47" s="3" t="s">
        <v>15</v>
      </c>
      <c r="B47" s="4" t="s">
        <v>2</v>
      </c>
      <c r="C47" s="4" t="s">
        <v>2</v>
      </c>
      <c r="D47" s="4" t="s">
        <v>3</v>
      </c>
      <c r="E47" s="5" t="s">
        <v>3</v>
      </c>
      <c r="F47" s="4" t="s">
        <v>2</v>
      </c>
      <c r="G47" s="4" t="s">
        <v>2</v>
      </c>
      <c r="H47" s="4" t="s">
        <v>3</v>
      </c>
      <c r="I47" s="5" t="s">
        <v>3</v>
      </c>
    </row>
    <row r="48" spans="1:9" ht="12.75">
      <c r="A48" s="6" t="s">
        <v>11</v>
      </c>
      <c r="B48" s="1" t="s">
        <v>12</v>
      </c>
      <c r="C48" s="1" t="s">
        <v>13</v>
      </c>
      <c r="D48" s="1" t="s">
        <v>12</v>
      </c>
      <c r="E48" s="7" t="s">
        <v>13</v>
      </c>
      <c r="F48" s="1" t="s">
        <v>12</v>
      </c>
      <c r="G48" s="1" t="s">
        <v>13</v>
      </c>
      <c r="H48" s="1" t="s">
        <v>12</v>
      </c>
      <c r="I48" s="7" t="s">
        <v>13</v>
      </c>
    </row>
    <row r="49" spans="1:10" ht="12.75">
      <c r="A49" s="3" t="s">
        <v>12</v>
      </c>
      <c r="B49" s="19">
        <f>B26*$B$20</f>
        <v>0.001</v>
      </c>
      <c r="C49" s="19">
        <f>C26*$B$21</f>
        <v>0</v>
      </c>
      <c r="D49" s="19">
        <f>D26*$B$20</f>
        <v>0</v>
      </c>
      <c r="E49" s="19">
        <f>E26*$B$21</f>
        <v>0</v>
      </c>
      <c r="F49" s="19">
        <f>B26*$C$20</f>
        <v>0.999</v>
      </c>
      <c r="G49" s="19">
        <f>C26*$C$21</f>
        <v>0</v>
      </c>
      <c r="H49" s="19">
        <f>D26*$C$20</f>
        <v>0</v>
      </c>
      <c r="I49" s="19">
        <f>E26*$C$21</f>
        <v>0</v>
      </c>
      <c r="J49" s="20"/>
    </row>
    <row r="50" spans="1:10" ht="12.75">
      <c r="A50" s="6" t="s">
        <v>13</v>
      </c>
      <c r="B50" s="19">
        <f>B27*$B$20</f>
        <v>0</v>
      </c>
      <c r="C50" s="19">
        <f>C27*$B$21</f>
        <v>0.999</v>
      </c>
      <c r="D50" s="19">
        <f>D27*$B$20</f>
        <v>0</v>
      </c>
      <c r="E50" s="19">
        <f>E27*$B$21</f>
        <v>0</v>
      </c>
      <c r="F50" s="19">
        <f>B27*$C$20</f>
        <v>0</v>
      </c>
      <c r="G50" s="19">
        <f>C27*$C$21</f>
        <v>0.001</v>
      </c>
      <c r="H50" s="19">
        <f>D27*$C$20</f>
        <v>0</v>
      </c>
      <c r="I50" s="19">
        <f>E27*$C$21</f>
        <v>0</v>
      </c>
      <c r="J50" s="20"/>
    </row>
    <row r="51" spans="1:10" ht="12.75">
      <c r="A51" s="8" t="s">
        <v>16</v>
      </c>
      <c r="B51" s="19">
        <f>B28*$B$20</f>
        <v>0</v>
      </c>
      <c r="C51" s="19">
        <f>C28*$B$21</f>
        <v>0</v>
      </c>
      <c r="D51" s="19">
        <f>D28*$B$20</f>
        <v>0.001</v>
      </c>
      <c r="E51" s="19">
        <f>E28*$B$21</f>
        <v>0.999</v>
      </c>
      <c r="F51" s="19">
        <f>B28*$C$20</f>
        <v>0</v>
      </c>
      <c r="G51" s="19">
        <f>C28*$C$21</f>
        <v>0</v>
      </c>
      <c r="H51" s="19">
        <f>D28*$C$20</f>
        <v>0.999</v>
      </c>
      <c r="I51" s="19">
        <f>E28*$C$21</f>
        <v>0.001</v>
      </c>
      <c r="J51" s="20"/>
    </row>
    <row r="53" ht="12.75">
      <c r="A53" s="1" t="s">
        <v>21</v>
      </c>
    </row>
    <row r="54" spans="1:5" ht="12.75">
      <c r="A54" s="1" t="s">
        <v>4</v>
      </c>
      <c r="B54" s="1" t="s">
        <v>5</v>
      </c>
      <c r="C54" s="1" t="s">
        <v>5</v>
      </c>
      <c r="D54" s="1" t="s">
        <v>6</v>
      </c>
      <c r="E54" s="1" t="s">
        <v>6</v>
      </c>
    </row>
    <row r="55" spans="1:7" ht="12.75">
      <c r="A55" s="3" t="s">
        <v>15</v>
      </c>
      <c r="B55" s="4" t="s">
        <v>2</v>
      </c>
      <c r="C55" s="4" t="s">
        <v>3</v>
      </c>
      <c r="D55" s="4" t="s">
        <v>2</v>
      </c>
      <c r="E55" s="5" t="s">
        <v>3</v>
      </c>
      <c r="G55" s="1" t="s">
        <v>22</v>
      </c>
    </row>
    <row r="56" spans="1:6" ht="12.75">
      <c r="A56" s="3" t="s">
        <v>12</v>
      </c>
      <c r="B56" s="21">
        <f>B49+C49</f>
        <v>0.001</v>
      </c>
      <c r="C56" s="21">
        <f>D49+E49</f>
        <v>0</v>
      </c>
      <c r="D56" s="21">
        <f>F49+G49</f>
        <v>0.999</v>
      </c>
      <c r="E56" s="21">
        <f>H49+I49</f>
        <v>0</v>
      </c>
      <c r="F56" s="20"/>
    </row>
    <row r="57" spans="1:6" ht="12.75">
      <c r="A57" s="6" t="s">
        <v>13</v>
      </c>
      <c r="B57" s="21">
        <f>B50+C50</f>
        <v>0.999</v>
      </c>
      <c r="C57" s="21">
        <f>D50+E50</f>
        <v>0</v>
      </c>
      <c r="D57" s="21">
        <f>F50+G50</f>
        <v>0.001</v>
      </c>
      <c r="E57" s="21">
        <f>H50+I50</f>
        <v>0</v>
      </c>
      <c r="F57" s="20"/>
    </row>
    <row r="58" spans="1:6" ht="12.75">
      <c r="A58" s="8" t="s">
        <v>16</v>
      </c>
      <c r="B58" s="21">
        <f>B51+C51</f>
        <v>0</v>
      </c>
      <c r="C58" s="21">
        <f>D51+E51</f>
        <v>1</v>
      </c>
      <c r="D58" s="21">
        <f>F51+G51</f>
        <v>0</v>
      </c>
      <c r="E58" s="21">
        <f>H51+I51</f>
        <v>1</v>
      </c>
      <c r="F58" s="20"/>
    </row>
    <row r="61" spans="1:3" ht="12.75">
      <c r="A61" s="1" t="s">
        <v>23</v>
      </c>
      <c r="C61" s="1" t="s">
        <v>24</v>
      </c>
    </row>
    <row r="62" spans="1:5" ht="12.75">
      <c r="A62" s="1" t="s">
        <v>4</v>
      </c>
      <c r="B62" s="1" t="s">
        <v>5</v>
      </c>
      <c r="C62" s="1" t="s">
        <v>5</v>
      </c>
      <c r="D62" s="1" t="s">
        <v>6</v>
      </c>
      <c r="E62" s="1" t="s">
        <v>6</v>
      </c>
    </row>
    <row r="63" spans="1:5" ht="12.75">
      <c r="A63" s="3" t="s">
        <v>15</v>
      </c>
      <c r="B63" s="4" t="s">
        <v>2</v>
      </c>
      <c r="C63" s="4" t="s">
        <v>3</v>
      </c>
      <c r="D63" s="4" t="s">
        <v>2</v>
      </c>
      <c r="E63" s="5" t="s">
        <v>3</v>
      </c>
    </row>
    <row r="64" spans="1:5" ht="12.75">
      <c r="A64" s="3" t="s">
        <v>12</v>
      </c>
      <c r="B64" s="21">
        <f>B56*B$14</f>
        <v>0.0009993</v>
      </c>
      <c r="C64" s="21">
        <f>C56*B$14</f>
        <v>0</v>
      </c>
      <c r="D64" s="21">
        <f>D56*B$15</f>
        <v>0.0006993</v>
      </c>
      <c r="E64" s="21">
        <f>E56*B$15</f>
        <v>0</v>
      </c>
    </row>
    <row r="65" spans="1:5" ht="12.75">
      <c r="A65" s="6" t="s">
        <v>13</v>
      </c>
      <c r="B65" s="21">
        <f>B57*B$14</f>
        <v>0.9983006999999999</v>
      </c>
      <c r="C65" s="21">
        <f>C57*B$14</f>
        <v>0</v>
      </c>
      <c r="D65" s="21">
        <f>D57*B$15</f>
        <v>7E-07</v>
      </c>
      <c r="E65" s="21">
        <f>E57*B$15</f>
        <v>0</v>
      </c>
    </row>
    <row r="66" spans="1:5" ht="12.75">
      <c r="A66" s="8" t="s">
        <v>16</v>
      </c>
      <c r="B66" s="21">
        <f>B58*B$14</f>
        <v>0</v>
      </c>
      <c r="C66" s="21">
        <f>C58*B$14</f>
        <v>0.9993</v>
      </c>
      <c r="D66" s="21">
        <f>D58*B$15</f>
        <v>0</v>
      </c>
      <c r="E66" s="21">
        <f>E58*B$15</f>
        <v>0.0007</v>
      </c>
    </row>
    <row r="68" ht="12.75">
      <c r="A68" s="1" t="s">
        <v>25</v>
      </c>
    </row>
    <row r="69" spans="1:3" ht="12.75">
      <c r="A69" s="3" t="s">
        <v>15</v>
      </c>
      <c r="B69" s="4" t="s">
        <v>2</v>
      </c>
      <c r="C69" s="4" t="s">
        <v>3</v>
      </c>
    </row>
    <row r="70" spans="1:3" ht="12.75">
      <c r="A70" s="3" t="s">
        <v>12</v>
      </c>
      <c r="B70" s="21">
        <f aca="true" t="shared" si="0" ref="B70:C72">B64+D64</f>
        <v>0.0016986000000000002</v>
      </c>
      <c r="C70" s="21">
        <f t="shared" si="0"/>
        <v>0</v>
      </c>
    </row>
    <row r="71" spans="1:3" ht="12.75">
      <c r="A71" s="6" t="s">
        <v>13</v>
      </c>
      <c r="B71" s="21">
        <f t="shared" si="0"/>
        <v>0.9983013999999999</v>
      </c>
      <c r="C71" s="21">
        <f t="shared" si="0"/>
        <v>0</v>
      </c>
    </row>
    <row r="72" spans="1:3" ht="12.75">
      <c r="A72" s="8" t="s">
        <v>16</v>
      </c>
      <c r="B72" s="21">
        <f t="shared" si="0"/>
        <v>0</v>
      </c>
      <c r="C72" s="21">
        <f t="shared" si="0"/>
        <v>1</v>
      </c>
    </row>
    <row r="75" ht="12.75">
      <c r="A75" s="1" t="s">
        <v>26</v>
      </c>
    </row>
    <row r="76" spans="1:9" ht="12.75">
      <c r="A76" s="1" t="s">
        <v>1</v>
      </c>
      <c r="B76" s="1" t="s">
        <v>2</v>
      </c>
      <c r="C76" s="1" t="s">
        <v>2</v>
      </c>
      <c r="D76" s="1" t="s">
        <v>2</v>
      </c>
      <c r="E76" s="1" t="s">
        <v>2</v>
      </c>
      <c r="F76" s="1" t="s">
        <v>3</v>
      </c>
      <c r="G76" s="1" t="s">
        <v>3</v>
      </c>
      <c r="H76" s="1" t="s">
        <v>3</v>
      </c>
      <c r="I76" s="1" t="s">
        <v>3</v>
      </c>
    </row>
    <row r="77" spans="1:9" ht="12.75">
      <c r="A77" s="1" t="s">
        <v>4</v>
      </c>
      <c r="B77" s="1" t="s">
        <v>5</v>
      </c>
      <c r="C77" s="1" t="s">
        <v>5</v>
      </c>
      <c r="D77" s="1" t="s">
        <v>6</v>
      </c>
      <c r="E77" s="1" t="s">
        <v>6</v>
      </c>
      <c r="F77" s="1" t="s">
        <v>5</v>
      </c>
      <c r="G77" s="1" t="s">
        <v>5</v>
      </c>
      <c r="H77" s="1" t="s">
        <v>6</v>
      </c>
      <c r="I77" s="1" t="s">
        <v>6</v>
      </c>
    </row>
    <row r="78" spans="1:9" ht="12.75">
      <c r="A78" s="3" t="s">
        <v>15</v>
      </c>
      <c r="B78" s="4" t="s">
        <v>2</v>
      </c>
      <c r="C78" s="4" t="s">
        <v>3</v>
      </c>
      <c r="D78" s="4" t="s">
        <v>2</v>
      </c>
      <c r="E78" s="5" t="s">
        <v>3</v>
      </c>
      <c r="F78" s="4" t="s">
        <v>2</v>
      </c>
      <c r="G78" s="4" t="s">
        <v>3</v>
      </c>
      <c r="H78" s="4" t="s">
        <v>2</v>
      </c>
      <c r="I78" s="5" t="s">
        <v>3</v>
      </c>
    </row>
    <row r="79" spans="1:9" ht="12.75">
      <c r="A79" s="3" t="s">
        <v>12</v>
      </c>
      <c r="B79" s="21">
        <f aca="true" t="shared" si="1" ref="B79:C81">B64*$B$5</f>
        <v>0.0979314</v>
      </c>
      <c r="C79" s="21">
        <f t="shared" si="1"/>
        <v>0</v>
      </c>
      <c r="D79" s="21">
        <f aca="true" t="shared" si="2" ref="D79:E81">D64*$C$5</f>
        <v>0.0685314</v>
      </c>
      <c r="E79" s="21">
        <f t="shared" si="2"/>
        <v>0</v>
      </c>
      <c r="F79" s="21">
        <f aca="true" t="shared" si="3" ref="F79:G81">B64*$D$5</f>
        <v>0.09993</v>
      </c>
      <c r="G79" s="21">
        <f t="shared" si="3"/>
        <v>0</v>
      </c>
      <c r="H79" s="21">
        <f aca="true" t="shared" si="4" ref="H79:I81">D64*$E$5</f>
        <v>0</v>
      </c>
      <c r="I79" s="21">
        <f t="shared" si="4"/>
        <v>0</v>
      </c>
    </row>
    <row r="80" spans="1:9" ht="12.75">
      <c r="A80" s="6" t="s">
        <v>13</v>
      </c>
      <c r="B80" s="21">
        <f t="shared" si="1"/>
        <v>97.83346859999999</v>
      </c>
      <c r="C80" s="21">
        <f t="shared" si="1"/>
        <v>0</v>
      </c>
      <c r="D80" s="21">
        <f t="shared" si="2"/>
        <v>6.86E-05</v>
      </c>
      <c r="E80" s="21">
        <f t="shared" si="2"/>
        <v>0</v>
      </c>
      <c r="F80" s="21">
        <f t="shared" si="3"/>
        <v>99.83006999999999</v>
      </c>
      <c r="G80" s="21">
        <f t="shared" si="3"/>
        <v>0</v>
      </c>
      <c r="H80" s="21">
        <f t="shared" si="4"/>
        <v>0</v>
      </c>
      <c r="I80" s="21">
        <f t="shared" si="4"/>
        <v>0</v>
      </c>
    </row>
    <row r="81" spans="1:9" ht="12.75">
      <c r="A81" s="8" t="s">
        <v>16</v>
      </c>
      <c r="B81" s="21">
        <f t="shared" si="1"/>
        <v>0</v>
      </c>
      <c r="C81" s="21">
        <f t="shared" si="1"/>
        <v>97.9314</v>
      </c>
      <c r="D81" s="21">
        <f t="shared" si="2"/>
        <v>0</v>
      </c>
      <c r="E81" s="21">
        <f t="shared" si="2"/>
        <v>0.0686</v>
      </c>
      <c r="F81" s="21">
        <f t="shared" si="3"/>
        <v>0</v>
      </c>
      <c r="G81" s="21">
        <f t="shared" si="3"/>
        <v>99.92999999999999</v>
      </c>
      <c r="H81" s="21">
        <f t="shared" si="4"/>
        <v>0</v>
      </c>
      <c r="I81" s="21">
        <f t="shared" si="4"/>
        <v>0</v>
      </c>
    </row>
    <row r="83" ht="12.75">
      <c r="A83" s="1" t="s">
        <v>25</v>
      </c>
    </row>
    <row r="84" spans="1:5" ht="12.75">
      <c r="A84" s="1" t="s">
        <v>1</v>
      </c>
      <c r="B84" s="4" t="s">
        <v>2</v>
      </c>
      <c r="C84" s="4" t="s">
        <v>2</v>
      </c>
      <c r="D84" s="4" t="s">
        <v>3</v>
      </c>
      <c r="E84" s="5" t="s">
        <v>3</v>
      </c>
    </row>
    <row r="85" spans="1:5" ht="12.75">
      <c r="A85" s="3" t="s">
        <v>15</v>
      </c>
      <c r="B85" s="4" t="s">
        <v>2</v>
      </c>
      <c r="C85" s="4" t="s">
        <v>3</v>
      </c>
      <c r="D85" s="4" t="s">
        <v>2</v>
      </c>
      <c r="E85" s="5" t="s">
        <v>3</v>
      </c>
    </row>
    <row r="86" spans="1:5" ht="12.75">
      <c r="A86" s="3" t="s">
        <v>12</v>
      </c>
      <c r="B86" s="22">
        <f aca="true" t="shared" si="5" ref="B86:C88">B79+D79</f>
        <v>0.16646280000000002</v>
      </c>
      <c r="C86" s="22">
        <f t="shared" si="5"/>
        <v>0</v>
      </c>
      <c r="D86" s="22">
        <f aca="true" t="shared" si="6" ref="D86:E88">F79+H79</f>
        <v>0.09993</v>
      </c>
      <c r="E86" s="22">
        <f t="shared" si="6"/>
        <v>0</v>
      </c>
    </row>
    <row r="87" spans="1:5" ht="12.75">
      <c r="A87" s="6" t="s">
        <v>13</v>
      </c>
      <c r="B87" s="22">
        <f t="shared" si="5"/>
        <v>97.8335372</v>
      </c>
      <c r="C87" s="22">
        <f t="shared" si="5"/>
        <v>0</v>
      </c>
      <c r="D87" s="22">
        <f t="shared" si="6"/>
        <v>99.83006999999999</v>
      </c>
      <c r="E87" s="22">
        <f t="shared" si="6"/>
        <v>0</v>
      </c>
    </row>
    <row r="88" spans="1:5" ht="12.75">
      <c r="A88" s="8" t="s">
        <v>16</v>
      </c>
      <c r="B88" s="22">
        <f t="shared" si="5"/>
        <v>0</v>
      </c>
      <c r="C88" s="22">
        <f t="shared" si="5"/>
        <v>98</v>
      </c>
      <c r="D88" s="22">
        <f t="shared" si="6"/>
        <v>0</v>
      </c>
      <c r="E88" s="22">
        <f t="shared" si="6"/>
        <v>99.92999999999999</v>
      </c>
    </row>
    <row r="90" spans="1:2" ht="12.75">
      <c r="A90" s="1" t="s">
        <v>27</v>
      </c>
      <c r="B90" s="1" t="s">
        <v>28</v>
      </c>
    </row>
    <row r="91" spans="1:5" ht="12.75">
      <c r="A91" s="1" t="s">
        <v>1</v>
      </c>
      <c r="B91" s="4" t="s">
        <v>2</v>
      </c>
      <c r="C91" s="4" t="s">
        <v>2</v>
      </c>
      <c r="D91" s="4" t="s">
        <v>3</v>
      </c>
      <c r="E91" s="5" t="s">
        <v>3</v>
      </c>
    </row>
    <row r="92" spans="1:5" ht="12.75">
      <c r="A92" s="3" t="s">
        <v>15</v>
      </c>
      <c r="B92" s="4" t="s">
        <v>2</v>
      </c>
      <c r="C92" s="4" t="s">
        <v>3</v>
      </c>
      <c r="D92" s="4" t="s">
        <v>2</v>
      </c>
      <c r="E92" s="5" t="s">
        <v>3</v>
      </c>
    </row>
    <row r="93" spans="1:5" ht="12.75">
      <c r="A93" s="3" t="s">
        <v>12</v>
      </c>
      <c r="B93" s="23">
        <f>B86/B70</f>
        <v>98</v>
      </c>
      <c r="C93" s="23" t="s">
        <v>29</v>
      </c>
      <c r="D93" s="23">
        <f>D86/B70</f>
        <v>58.83080183680678</v>
      </c>
      <c r="E93" s="23" t="s">
        <v>29</v>
      </c>
    </row>
    <row r="94" spans="1:5" ht="12.75">
      <c r="A94" s="6" t="s">
        <v>13</v>
      </c>
      <c r="B94" s="23">
        <f>B87/B71</f>
        <v>98</v>
      </c>
      <c r="C94" s="23" t="s">
        <v>29</v>
      </c>
      <c r="D94" s="23">
        <f>D87/B71</f>
        <v>99.99992988089569</v>
      </c>
      <c r="E94" s="23" t="s">
        <v>29</v>
      </c>
    </row>
    <row r="95" spans="1:5" ht="12.75">
      <c r="A95" s="8" t="s">
        <v>16</v>
      </c>
      <c r="B95" s="23" t="s">
        <v>29</v>
      </c>
      <c r="C95" s="23">
        <f>C88/C72</f>
        <v>98</v>
      </c>
      <c r="D95" s="23" t="s">
        <v>29</v>
      </c>
      <c r="E95" s="23">
        <f>E88/C72</f>
        <v>99.92999999999999</v>
      </c>
    </row>
    <row r="99" ht="12.75">
      <c r="A99" s="1" t="s">
        <v>30</v>
      </c>
    </row>
    <row r="100" ht="12.75">
      <c r="A100" s="1" t="s">
        <v>31</v>
      </c>
    </row>
    <row r="101" spans="1:5" ht="12.75">
      <c r="A101" s="1" t="s">
        <v>32</v>
      </c>
      <c r="E101" s="1" t="s">
        <v>33</v>
      </c>
    </row>
    <row r="102" spans="1:7" ht="12.75">
      <c r="A102" s="3" t="s">
        <v>15</v>
      </c>
      <c r="B102" s="4" t="s">
        <v>2</v>
      </c>
      <c r="C102" s="4" t="s">
        <v>3</v>
      </c>
      <c r="E102" s="3" t="s">
        <v>15</v>
      </c>
      <c r="F102" s="4" t="s">
        <v>2</v>
      </c>
      <c r="G102" s="4" t="s">
        <v>3</v>
      </c>
    </row>
    <row r="103" spans="1:7" ht="12.75">
      <c r="A103" s="3" t="s">
        <v>12</v>
      </c>
      <c r="B103" s="24">
        <f>MAX(B93,D93)</f>
        <v>98</v>
      </c>
      <c r="C103" s="24" t="s">
        <v>29</v>
      </c>
      <c r="E103" s="3" t="s">
        <v>12</v>
      </c>
      <c r="F103" s="25" t="s">
        <v>2</v>
      </c>
      <c r="G103" s="25" t="s">
        <v>34</v>
      </c>
    </row>
    <row r="104" spans="1:7" ht="12.75">
      <c r="A104" s="6" t="s">
        <v>13</v>
      </c>
      <c r="B104" s="24">
        <f>MAX(B94,D94)</f>
        <v>99.99992988089569</v>
      </c>
      <c r="C104" s="24" t="s">
        <v>29</v>
      </c>
      <c r="E104" s="6" t="s">
        <v>13</v>
      </c>
      <c r="F104" s="25" t="s">
        <v>3</v>
      </c>
      <c r="G104" s="25" t="s">
        <v>34</v>
      </c>
    </row>
    <row r="105" spans="1:7" ht="12.75">
      <c r="A105" s="8" t="s">
        <v>16</v>
      </c>
      <c r="B105" s="24" t="s">
        <v>29</v>
      </c>
      <c r="C105" s="24">
        <f>MAX(C95,E95)</f>
        <v>99.92999999999999</v>
      </c>
      <c r="E105" s="8" t="s">
        <v>16</v>
      </c>
      <c r="F105" s="25" t="s">
        <v>34</v>
      </c>
      <c r="G105" s="25" t="s">
        <v>3</v>
      </c>
    </row>
    <row r="108" ht="12.75">
      <c r="A108" s="1" t="s">
        <v>35</v>
      </c>
    </row>
    <row r="109" spans="1:3" ht="12.75">
      <c r="A109" s="3" t="s">
        <v>15</v>
      </c>
      <c r="B109" s="4" t="s">
        <v>2</v>
      </c>
      <c r="C109" s="5" t="s">
        <v>3</v>
      </c>
    </row>
    <row r="110" spans="2:3" ht="12.75">
      <c r="B110" s="22">
        <v>1</v>
      </c>
      <c r="C110" s="22">
        <v>1</v>
      </c>
    </row>
    <row r="111" ht="12.75">
      <c r="A111" s="1" t="s">
        <v>36</v>
      </c>
    </row>
    <row r="113" ht="12.75">
      <c r="A113" s="1" t="s">
        <v>26</v>
      </c>
    </row>
    <row r="114" ht="12.75">
      <c r="A114" s="1" t="s">
        <v>37</v>
      </c>
    </row>
    <row r="115" spans="1:3" ht="12.75">
      <c r="A115" s="3" t="s">
        <v>15</v>
      </c>
      <c r="B115" s="4" t="s">
        <v>2</v>
      </c>
      <c r="C115" s="4" t="s">
        <v>3</v>
      </c>
    </row>
    <row r="116" spans="1:3" ht="12.75">
      <c r="A116" s="3" t="s">
        <v>12</v>
      </c>
      <c r="B116" s="24">
        <f>B103*B70</f>
        <v>0.16646280000000002</v>
      </c>
      <c r="C116" s="24">
        <v>0</v>
      </c>
    </row>
    <row r="117" spans="1:3" ht="12.75">
      <c r="A117" s="6" t="s">
        <v>13</v>
      </c>
      <c r="B117" s="24">
        <f>B104*B71</f>
        <v>99.83006999999999</v>
      </c>
      <c r="C117" s="24">
        <v>0</v>
      </c>
    </row>
    <row r="118" spans="1:3" ht="12.75">
      <c r="A118" s="8" t="s">
        <v>16</v>
      </c>
      <c r="B118" s="24">
        <v>0</v>
      </c>
      <c r="C118" s="24">
        <f>C105*C72</f>
        <v>99.92999999999999</v>
      </c>
    </row>
    <row r="120" ht="12.75">
      <c r="A120" s="1" t="s">
        <v>38</v>
      </c>
    </row>
    <row r="121" spans="1:3" ht="12.75">
      <c r="A121" s="3" t="s">
        <v>15</v>
      </c>
      <c r="B121" s="4" t="s">
        <v>2</v>
      </c>
      <c r="C121" s="4" t="s">
        <v>3</v>
      </c>
    </row>
    <row r="122" spans="2:3" ht="12.75">
      <c r="B122" s="21">
        <f>SUM(B116:B118)</f>
        <v>99.9965328</v>
      </c>
      <c r="C122" s="21">
        <f>C118</f>
        <v>99.92999999999999</v>
      </c>
    </row>
    <row r="124" ht="12.75">
      <c r="A124" s="1" t="s">
        <v>39</v>
      </c>
    </row>
    <row r="125" spans="1:3" ht="12.75">
      <c r="A125" s="3" t="s">
        <v>15</v>
      </c>
      <c r="B125" s="4" t="s">
        <v>2</v>
      </c>
      <c r="C125" s="4" t="s">
        <v>3</v>
      </c>
    </row>
    <row r="126" spans="2:3" ht="12.75">
      <c r="B126" s="21">
        <f>B122+B9</f>
        <v>99.7965328</v>
      </c>
      <c r="C126" s="21">
        <f>C122+C9</f>
        <v>99.92999999999999</v>
      </c>
    </row>
    <row r="128" spans="1:4" ht="12.75">
      <c r="A128" s="1" t="s">
        <v>32</v>
      </c>
      <c r="D128" s="1" t="s">
        <v>40</v>
      </c>
    </row>
    <row r="129" spans="1:5" ht="12.75">
      <c r="A129" s="1" t="s">
        <v>15</v>
      </c>
      <c r="B129" s="22">
        <f>MAX(B126:C126)</f>
        <v>99.92999999999999</v>
      </c>
      <c r="D129" s="1" t="s">
        <v>12</v>
      </c>
      <c r="E129" s="22" t="s">
        <v>3</v>
      </c>
    </row>
  </sheetData>
  <sheetProtection selectLockedCells="1" selectUnlockedCells="1"/>
  <printOptions headings="1"/>
  <pageMargins left="0.7875" right="0.7875" top="0.7875" bottom="0.7875" header="0.09861111111111111" footer="0.09861111111111111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28" sqref="C28"/>
    </sheetView>
  </sheetViews>
  <sheetFormatPr defaultColWidth="12.57421875" defaultRowHeight="12.75"/>
  <cols>
    <col min="1" max="16384" width="11.57421875" style="1" customWidth="1"/>
  </cols>
  <sheetData>
    <row r="1" spans="4:6" ht="12.75">
      <c r="D1" s="1" t="s">
        <v>41</v>
      </c>
      <c r="E1" s="1" t="s">
        <v>42</v>
      </c>
      <c r="F1" s="1" t="s">
        <v>43</v>
      </c>
    </row>
    <row r="2" spans="5:6" ht="12.75">
      <c r="E2" s="1">
        <v>0.77</v>
      </c>
      <c r="F2" s="1">
        <v>12</v>
      </c>
    </row>
    <row r="3" spans="5:6" ht="12.75">
      <c r="E3" s="1">
        <v>0.075</v>
      </c>
      <c r="F3" s="1">
        <v>-6</v>
      </c>
    </row>
    <row r="4" spans="4:6" ht="12.75">
      <c r="D4" s="26">
        <f>SUMPRODUCT(E2:E4,F2:F4)</f>
        <v>7.240000000000001</v>
      </c>
      <c r="E4" s="1">
        <f>1-E2-E3</f>
        <v>0.15499999999999997</v>
      </c>
      <c r="F4" s="1">
        <v>-10</v>
      </c>
    </row>
    <row r="5" spans="1:5" ht="12.75">
      <c r="A5" s="1" t="s">
        <v>44</v>
      </c>
      <c r="E5" s="1" t="s">
        <v>45</v>
      </c>
    </row>
    <row r="6" spans="5:6" ht="12.75">
      <c r="E6" s="1">
        <v>0.8</v>
      </c>
      <c r="F6" s="1">
        <v>8</v>
      </c>
    </row>
    <row r="7" spans="1:6" ht="12.75">
      <c r="A7" s="27"/>
      <c r="B7" s="27"/>
      <c r="C7" s="27"/>
      <c r="D7" s="27">
        <f>SUMPRODUCT(E6:E7,F6:F7)</f>
        <v>5.6000000000000005</v>
      </c>
      <c r="E7" s="27">
        <f>1-E6</f>
        <v>0.19999999999999996</v>
      </c>
      <c r="F7" s="27">
        <v>-4</v>
      </c>
    </row>
    <row r="8" spans="2:3" ht="12.75">
      <c r="B8" s="1" t="s">
        <v>46</v>
      </c>
      <c r="C8" s="1" t="s">
        <v>47</v>
      </c>
    </row>
    <row r="9" spans="4:6" ht="12.75">
      <c r="D9" s="1" t="s">
        <v>41</v>
      </c>
      <c r="E9" s="1" t="s">
        <v>42</v>
      </c>
      <c r="F9" s="1" t="s">
        <v>43</v>
      </c>
    </row>
    <row r="10" spans="1:6" ht="12.75">
      <c r="A10" s="28">
        <f>C12*D12+C20*D20+C28*D31</f>
        <v>8.799960000000002</v>
      </c>
      <c r="E10" s="1">
        <v>0.8969</v>
      </c>
      <c r="F10" s="1">
        <v>12</v>
      </c>
    </row>
    <row r="11" spans="1:6" ht="12.75">
      <c r="A11" s="1">
        <v>-1</v>
      </c>
      <c r="E11" s="1">
        <v>0.0523</v>
      </c>
      <c r="F11" s="1">
        <v>-6</v>
      </c>
    </row>
    <row r="12" spans="1:6" ht="12.75">
      <c r="A12" s="26">
        <f>SUM(A10:A11)</f>
        <v>7.799960000000002</v>
      </c>
      <c r="B12" s="1" t="s">
        <v>48</v>
      </c>
      <c r="C12" s="1">
        <v>0.64</v>
      </c>
      <c r="D12" s="26">
        <f>SUMPRODUCT(E10:E12,F10:F12)</f>
        <v>9.941</v>
      </c>
      <c r="E12" s="1">
        <f>1-E10-E11</f>
        <v>0.05079999999999997</v>
      </c>
      <c r="F12" s="1">
        <v>-10</v>
      </c>
    </row>
    <row r="13" ht="12.75">
      <c r="E13" s="1" t="s">
        <v>45</v>
      </c>
    </row>
    <row r="14" spans="5:6" ht="12.75">
      <c r="E14" s="1">
        <v>0.8</v>
      </c>
      <c r="F14" s="1">
        <v>8</v>
      </c>
    </row>
    <row r="15" spans="4:6" ht="12.75">
      <c r="D15" s="27">
        <f>SUMPRODUCT(E14:E15,F14:F15)</f>
        <v>5.6000000000000005</v>
      </c>
      <c r="E15" s="27">
        <f>1-E14</f>
        <v>0.19999999999999996</v>
      </c>
      <c r="F15" s="27">
        <v>-4</v>
      </c>
    </row>
    <row r="17" spans="4:6" ht="12.75">
      <c r="D17" s="1" t="s">
        <v>41</v>
      </c>
      <c r="E17" s="1" t="s">
        <v>42</v>
      </c>
      <c r="F17" s="1" t="s">
        <v>43</v>
      </c>
    </row>
    <row r="18" spans="5:6" ht="12.75">
      <c r="E18" s="1">
        <v>0.7538</v>
      </c>
      <c r="F18" s="1">
        <v>12</v>
      </c>
    </row>
    <row r="19" spans="5:6" ht="12.75">
      <c r="E19" s="1">
        <v>0.1596</v>
      </c>
      <c r="F19" s="1">
        <v>-6</v>
      </c>
    </row>
    <row r="20" spans="2:6" ht="12.75">
      <c r="B20" s="1" t="s">
        <v>49</v>
      </c>
      <c r="C20" s="1">
        <v>0.26</v>
      </c>
      <c r="D20" s="26">
        <f>SUMPRODUCT(E18:E20,F18:F20)</f>
        <v>7.222000000000001</v>
      </c>
      <c r="E20" s="1">
        <f>1-E18-E19</f>
        <v>0.08659999999999998</v>
      </c>
      <c r="F20" s="1">
        <v>-10</v>
      </c>
    </row>
    <row r="21" ht="12.75">
      <c r="E21" s="1" t="s">
        <v>45</v>
      </c>
    </row>
    <row r="22" spans="5:6" ht="12.75">
      <c r="E22" s="1">
        <v>0.8</v>
      </c>
      <c r="F22" s="1">
        <v>8</v>
      </c>
    </row>
    <row r="23" spans="4:6" ht="12.75">
      <c r="D23" s="27">
        <f>SUMPRODUCT(E22:E23,F22:F23)</f>
        <v>5.6000000000000005</v>
      </c>
      <c r="E23" s="27">
        <f>1-E22</f>
        <v>0.19999999999999996</v>
      </c>
      <c r="F23" s="27">
        <v>-4</v>
      </c>
    </row>
    <row r="25" spans="4:6" ht="12.75">
      <c r="D25" s="1" t="s">
        <v>41</v>
      </c>
      <c r="E25" s="1" t="s">
        <v>42</v>
      </c>
      <c r="F25" s="1" t="s">
        <v>43</v>
      </c>
    </row>
    <row r="26" spans="5:6" ht="12.75">
      <c r="E26" s="1">
        <v>0</v>
      </c>
      <c r="F26" s="1">
        <v>12</v>
      </c>
    </row>
    <row r="27" spans="5:6" ht="12.75">
      <c r="E27" s="1">
        <v>0</v>
      </c>
      <c r="F27" s="1">
        <v>-6</v>
      </c>
    </row>
    <row r="28" spans="2:6" ht="12.75">
      <c r="B28" s="1" t="s">
        <v>50</v>
      </c>
      <c r="C28" s="1">
        <v>0.1</v>
      </c>
      <c r="D28" s="29">
        <f>SUMPRODUCT(E26:E28,F26:F28)</f>
        <v>-10</v>
      </c>
      <c r="E28" s="1">
        <f>1-E26-E27</f>
        <v>1</v>
      </c>
      <c r="F28" s="1">
        <v>-10</v>
      </c>
    </row>
    <row r="29" ht="12.75">
      <c r="E29" s="1" t="s">
        <v>45</v>
      </c>
    </row>
    <row r="30" spans="5:6" ht="12.75">
      <c r="E30" s="1">
        <v>0.8</v>
      </c>
      <c r="F30" s="1">
        <v>8</v>
      </c>
    </row>
    <row r="31" spans="4:6" ht="12.75">
      <c r="D31" s="30">
        <f>SUMPRODUCT(E30:E31,F30:F31)</f>
        <v>5.6000000000000005</v>
      </c>
      <c r="E31" s="27">
        <f>1-E30</f>
        <v>0.19999999999999996</v>
      </c>
      <c r="F31" s="27">
        <v>-4</v>
      </c>
    </row>
  </sheetData>
  <sheetProtection selectLockedCells="1" selectUnlockedCells="1"/>
  <printOptions headings="1"/>
  <pageMargins left="0.7875" right="0.7875" top="0.7875" bottom="0.7875" header="0.09861111111111111" footer="0.09861111111111111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7">
      <selection activeCell="J28" sqref="J28"/>
    </sheetView>
  </sheetViews>
  <sheetFormatPr defaultColWidth="12.57421875" defaultRowHeight="12.75"/>
  <cols>
    <col min="1" max="1" width="7.57421875" style="1" customWidth="1"/>
    <col min="2" max="2" width="9.00390625" style="1" customWidth="1"/>
    <col min="3" max="3" width="10.57421875" style="1" customWidth="1"/>
    <col min="4" max="4" width="6.57421875" style="1" customWidth="1"/>
    <col min="5" max="5" width="11.57421875" style="1" customWidth="1"/>
    <col min="6" max="6" width="8.57421875" style="1" customWidth="1"/>
    <col min="7" max="7" width="10.140625" style="1" customWidth="1"/>
    <col min="8" max="8" width="10.421875" style="1" customWidth="1"/>
    <col min="9" max="9" width="7.421875" style="1" customWidth="1"/>
    <col min="10" max="10" width="11.7109375" style="1" customWidth="1"/>
    <col min="11" max="11" width="8.57421875" style="1" customWidth="1"/>
    <col min="12" max="12" width="10.28125" style="1" customWidth="1"/>
    <col min="13" max="13" width="11.57421875" style="1" customWidth="1"/>
    <col min="14" max="14" width="7.00390625" style="1" customWidth="1"/>
    <col min="15" max="15" width="11.57421875" style="1" customWidth="1"/>
    <col min="16" max="16" width="8.421875" style="1" customWidth="1"/>
    <col min="17" max="16384" width="11.57421875" style="1" customWidth="1"/>
  </cols>
  <sheetData>
    <row r="2" spans="1:10" ht="12.75">
      <c r="A2" s="1" t="s">
        <v>51</v>
      </c>
      <c r="D2" s="1" t="s">
        <v>52</v>
      </c>
      <c r="E2" s="1" t="s">
        <v>53</v>
      </c>
      <c r="F2" s="1" t="s">
        <v>54</v>
      </c>
      <c r="H2" s="1" t="s">
        <v>55</v>
      </c>
      <c r="I2" s="1" t="s">
        <v>53</v>
      </c>
      <c r="J2" s="1" t="s">
        <v>54</v>
      </c>
    </row>
    <row r="3" spans="1:10" ht="12.75">
      <c r="A3" s="31" t="s">
        <v>53</v>
      </c>
      <c r="B3" s="32">
        <v>0.5</v>
      </c>
      <c r="D3" s="1" t="s">
        <v>53</v>
      </c>
      <c r="E3" s="33">
        <v>0.7</v>
      </c>
      <c r="F3" s="34">
        <v>0.3</v>
      </c>
      <c r="H3" s="1" t="s">
        <v>53</v>
      </c>
      <c r="I3" s="33">
        <v>0.9</v>
      </c>
      <c r="J3" s="34">
        <v>0.2</v>
      </c>
    </row>
    <row r="4" spans="1:10" ht="12.75">
      <c r="A4" s="31" t="s">
        <v>54</v>
      </c>
      <c r="B4" s="35">
        <v>0.5</v>
      </c>
      <c r="D4" s="1" t="s">
        <v>54</v>
      </c>
      <c r="E4" s="36">
        <v>0.3</v>
      </c>
      <c r="F4" s="37">
        <v>0.7</v>
      </c>
      <c r="H4" s="1" t="s">
        <v>54</v>
      </c>
      <c r="I4" s="36">
        <v>0.1</v>
      </c>
      <c r="J4" s="37">
        <v>0.8</v>
      </c>
    </row>
    <row r="7" spans="1:12" ht="12.75">
      <c r="A7" s="1" t="s">
        <v>56</v>
      </c>
      <c r="D7" s="38"/>
      <c r="G7" s="38"/>
      <c r="L7" s="38"/>
    </row>
    <row r="8" spans="2:17" ht="12.75">
      <c r="B8" s="1" t="s">
        <v>57</v>
      </c>
      <c r="D8" s="38" t="s">
        <v>58</v>
      </c>
      <c r="E8" s="1" t="s">
        <v>59</v>
      </c>
      <c r="F8" s="1" t="s">
        <v>60</v>
      </c>
      <c r="G8" s="38" t="s">
        <v>61</v>
      </c>
      <c r="H8" s="1" t="s">
        <v>62</v>
      </c>
      <c r="J8" s="1" t="s">
        <v>63</v>
      </c>
      <c r="K8" s="1" t="s">
        <v>60</v>
      </c>
      <c r="L8" s="38" t="s">
        <v>61</v>
      </c>
      <c r="M8" s="1" t="s">
        <v>64</v>
      </c>
      <c r="O8" s="1" t="s">
        <v>65</v>
      </c>
      <c r="P8" s="1" t="s">
        <v>60</v>
      </c>
      <c r="Q8" s="38" t="s">
        <v>61</v>
      </c>
    </row>
    <row r="9" spans="2:17" ht="12.75">
      <c r="B9" s="32">
        <v>0.5</v>
      </c>
      <c r="C9" s="1" t="s">
        <v>60</v>
      </c>
      <c r="D9" s="38">
        <v>0.5</v>
      </c>
      <c r="E9" s="1">
        <v>0.9</v>
      </c>
      <c r="F9" s="1">
        <f>E9*D9</f>
        <v>0.45</v>
      </c>
      <c r="G9" s="38">
        <f>F9/F$11</f>
        <v>0.8181818181818181</v>
      </c>
      <c r="H9" s="1" t="s">
        <v>60</v>
      </c>
      <c r="I9" s="1">
        <v>0.6272727272727273</v>
      </c>
      <c r="J9" s="1">
        <v>0.9</v>
      </c>
      <c r="K9" s="1">
        <f>J9*I9</f>
        <v>0.5645454545454546</v>
      </c>
      <c r="L9" s="39">
        <f>K9/K$11</f>
        <v>0.883357041251778</v>
      </c>
      <c r="M9" s="1" t="s">
        <v>60</v>
      </c>
      <c r="N9" s="1">
        <v>0.6533428165007114</v>
      </c>
      <c r="O9" s="1">
        <v>0.1</v>
      </c>
      <c r="P9" s="1">
        <f>O9*N9</f>
        <v>0.06533428165007114</v>
      </c>
      <c r="Q9" s="39">
        <f>P9/P$11</f>
        <v>0.19066793972352525</v>
      </c>
    </row>
    <row r="10" spans="2:17" ht="12.75">
      <c r="B10" s="35">
        <v>0.5</v>
      </c>
      <c r="C10" s="1" t="s">
        <v>66</v>
      </c>
      <c r="D10" s="38">
        <v>0.5</v>
      </c>
      <c r="E10" s="1">
        <v>0.2</v>
      </c>
      <c r="F10" s="40">
        <f>E10*D10</f>
        <v>0.1</v>
      </c>
      <c r="G10" s="38">
        <f>F10/F$11</f>
        <v>0.18181818181818182</v>
      </c>
      <c r="H10" s="1" t="s">
        <v>67</v>
      </c>
      <c r="I10" s="1">
        <v>0.3727272727272728</v>
      </c>
      <c r="J10" s="1">
        <v>0.2</v>
      </c>
      <c r="K10" s="40">
        <f>J10*I10</f>
        <v>0.07454545454545457</v>
      </c>
      <c r="L10" s="39">
        <f>K10/K$11</f>
        <v>0.11664295874822193</v>
      </c>
      <c r="M10" s="1" t="s">
        <v>68</v>
      </c>
      <c r="N10" s="1">
        <v>0.34665718349928887</v>
      </c>
      <c r="O10" s="1">
        <v>0.8</v>
      </c>
      <c r="P10" s="40">
        <f>O10*N10</f>
        <v>0.2773257467994311</v>
      </c>
      <c r="Q10" s="39">
        <f>P10/P$11</f>
        <v>0.8093320602764748</v>
      </c>
    </row>
    <row r="11" spans="4:17" ht="12.75">
      <c r="D11" s="38"/>
      <c r="F11" s="41">
        <f>SUM(F9:F10)</f>
        <v>0.55</v>
      </c>
      <c r="G11" s="38"/>
      <c r="K11" s="41">
        <f>SUM(K9:K10)</f>
        <v>0.6390909090909092</v>
      </c>
      <c r="L11" s="38"/>
      <c r="P11" s="41">
        <f>SUM(P9:P10)</f>
        <v>0.3426600284495023</v>
      </c>
      <c r="Q11" s="38"/>
    </row>
    <row r="12" spans="7:12" ht="12.75">
      <c r="G12" s="38"/>
      <c r="L12" s="38"/>
    </row>
    <row r="13" ht="12.75">
      <c r="B13" s="1" t="s">
        <v>69</v>
      </c>
    </row>
    <row r="14" spans="1:4" ht="12.75">
      <c r="A14" s="1" t="s">
        <v>70</v>
      </c>
      <c r="B14" s="42">
        <f>L9</f>
        <v>0.883357041251778</v>
      </c>
      <c r="C14" s="42">
        <f>1-B14</f>
        <v>0.11664295874822195</v>
      </c>
      <c r="D14"/>
    </row>
    <row r="16" spans="2:7" ht="12.75">
      <c r="B16" s="1" t="s">
        <v>71</v>
      </c>
      <c r="D16" s="38" t="s">
        <v>72</v>
      </c>
      <c r="F16" s="1" t="s">
        <v>73</v>
      </c>
      <c r="G16"/>
    </row>
    <row r="17" spans="2:6" ht="12.75">
      <c r="B17" s="33">
        <v>0.7</v>
      </c>
      <c r="C17" s="34">
        <v>0.3</v>
      </c>
      <c r="D17" s="38">
        <f>B$14*B17</f>
        <v>0.6183499288762446</v>
      </c>
      <c r="E17" s="1">
        <f>C$14*C17</f>
        <v>0.03499288762446658</v>
      </c>
      <c r="F17" s="43">
        <f>SUM(D17:E17)</f>
        <v>0.6533428165007112</v>
      </c>
    </row>
    <row r="18" spans="2:6" ht="12.75">
      <c r="B18" s="36">
        <v>0.3</v>
      </c>
      <c r="C18" s="37">
        <v>0.7</v>
      </c>
      <c r="D18" s="38">
        <f>B$14*B18</f>
        <v>0.2650071123755334</v>
      </c>
      <c r="E18" s="1">
        <f>C$14*C18</f>
        <v>0.08165007112375536</v>
      </c>
      <c r="F18" s="43">
        <f>SUM(D18:E18)</f>
        <v>0.34665718349928876</v>
      </c>
    </row>
    <row r="19" spans="4:7" ht="12.75">
      <c r="D19" s="38"/>
      <c r="G19" s="44"/>
    </row>
    <row r="20" spans="1:7" ht="12.75">
      <c r="A20" s="1" t="s">
        <v>74</v>
      </c>
      <c r="D20" s="38"/>
      <c r="G20" s="44"/>
    </row>
    <row r="21" spans="1:7" ht="12.75">
      <c r="A21" s="1" t="s">
        <v>75</v>
      </c>
      <c r="D21" s="45"/>
      <c r="G21" s="44"/>
    </row>
    <row r="22" spans="1:7" ht="12.75">
      <c r="A22" s="1" t="s">
        <v>76</v>
      </c>
      <c r="D22" s="45"/>
      <c r="G22" s="44" t="s">
        <v>77</v>
      </c>
    </row>
    <row r="23" spans="1:7" ht="12.75">
      <c r="A23" s="1" t="s">
        <v>78</v>
      </c>
      <c r="D23" s="45"/>
      <c r="G23" s="1" t="s">
        <v>79</v>
      </c>
    </row>
    <row r="24" spans="1:8" ht="12.75">
      <c r="A24" s="1" t="s">
        <v>80</v>
      </c>
      <c r="B24" s="1" t="s">
        <v>53</v>
      </c>
      <c r="C24" t="s">
        <v>54</v>
      </c>
      <c r="D24" s="46" t="s">
        <v>81</v>
      </c>
      <c r="E24" s="20"/>
      <c r="G24" s="47" t="s">
        <v>82</v>
      </c>
      <c r="H24" s="47" t="s">
        <v>83</v>
      </c>
    </row>
    <row r="25" spans="1:10" ht="12.75">
      <c r="A25" s="1" t="s">
        <v>53</v>
      </c>
      <c r="B25" s="1">
        <v>0.7</v>
      </c>
      <c r="C25" s="1">
        <v>0.3</v>
      </c>
      <c r="D25" s="47">
        <v>0.9</v>
      </c>
      <c r="E25" s="1">
        <f>B25*$D25</f>
        <v>0.63</v>
      </c>
      <c r="F25" s="1">
        <f>C25*$D25</f>
        <v>0.27</v>
      </c>
      <c r="G25" s="47">
        <v>0.1</v>
      </c>
      <c r="H25" s="48">
        <f>E28</f>
        <v>0.69</v>
      </c>
      <c r="I25" s="1">
        <f>B25*$G25*$H25</f>
        <v>0.04829999999999999</v>
      </c>
      <c r="J25" s="1">
        <f>C25*$G25*$H25</f>
        <v>0.020699999999999996</v>
      </c>
    </row>
    <row r="26" spans="1:10" ht="12.75">
      <c r="A26" s="1" t="s">
        <v>54</v>
      </c>
      <c r="B26" s="1">
        <v>0.3</v>
      </c>
      <c r="C26" s="1">
        <v>0.7</v>
      </c>
      <c r="D26" s="47">
        <v>0.2</v>
      </c>
      <c r="E26" s="1">
        <f>B26*$D26</f>
        <v>0.06</v>
      </c>
      <c r="F26" s="1">
        <f>C26*$D26</f>
        <v>0.13999999999999999</v>
      </c>
      <c r="G26" s="47">
        <v>0.8</v>
      </c>
      <c r="H26" s="47">
        <f>F28</f>
        <v>0.41000000000000003</v>
      </c>
      <c r="I26" s="1">
        <f>B26*$G26*$H26</f>
        <v>0.0984</v>
      </c>
      <c r="J26" s="1">
        <f>C26*$G26*$H26</f>
        <v>0.2296</v>
      </c>
    </row>
    <row r="27" spans="4:10" ht="12.75">
      <c r="D27" s="1" t="s">
        <v>84</v>
      </c>
      <c r="F27" s="1" t="s">
        <v>85</v>
      </c>
      <c r="H27" s="47" t="s">
        <v>86</v>
      </c>
      <c r="J27" s="1" t="s">
        <v>87</v>
      </c>
    </row>
    <row r="28" spans="4:10" ht="12.75">
      <c r="D28"/>
      <c r="E28" s="1">
        <f>SUM(E25:E26)</f>
        <v>0.69</v>
      </c>
      <c r="F28" s="1">
        <f>SUM(F25:F26)</f>
        <v>0.41000000000000003</v>
      </c>
      <c r="I28" s="1">
        <f>SUM(I25:I26)</f>
        <v>0.1467</v>
      </c>
      <c r="J28" s="1">
        <f>SUM(J25:J26)</f>
        <v>0.25029999999999997</v>
      </c>
    </row>
    <row r="29" ht="12.75">
      <c r="A29" s="1" t="s">
        <v>88</v>
      </c>
    </row>
    <row r="30" spans="2:15" ht="12.75">
      <c r="B30" t="s">
        <v>89</v>
      </c>
      <c r="C30" s="1" t="s">
        <v>90</v>
      </c>
      <c r="E30" s="1" t="s">
        <v>91</v>
      </c>
      <c r="F30"/>
      <c r="H30" s="1" t="s">
        <v>92</v>
      </c>
      <c r="I30"/>
      <c r="K30" s="1" t="s">
        <v>93</v>
      </c>
      <c r="L30"/>
      <c r="N30" s="1" t="s">
        <v>94</v>
      </c>
      <c r="O30"/>
    </row>
    <row r="31" spans="1:15" ht="12.75">
      <c r="A31" s="1" t="s">
        <v>95</v>
      </c>
      <c r="B31"/>
      <c r="C31" s="31" t="s">
        <v>53</v>
      </c>
      <c r="D31" s="49"/>
      <c r="E31" s="1" t="s">
        <v>96</v>
      </c>
      <c r="F31" s="38" t="s">
        <v>53</v>
      </c>
      <c r="G31" s="49"/>
      <c r="H31" s="1" t="s">
        <v>96</v>
      </c>
      <c r="I31" s="38" t="s">
        <v>54</v>
      </c>
      <c r="J31" s="49"/>
      <c r="K31" s="1" t="s">
        <v>96</v>
      </c>
      <c r="L31" s="38" t="s">
        <v>53</v>
      </c>
      <c r="M31" s="49"/>
      <c r="N31" s="1" t="s">
        <v>96</v>
      </c>
      <c r="O31" s="38" t="s">
        <v>53</v>
      </c>
    </row>
    <row r="32" spans="1:15" ht="12.75">
      <c r="A32"/>
      <c r="B32">
        <v>0.5</v>
      </c>
      <c r="C32" s="1">
        <f>G9</f>
        <v>0.8181818181818181</v>
      </c>
      <c r="D32" s="50">
        <f>0.7*C32</f>
        <v>0.5727272727272728</v>
      </c>
      <c r="E32" s="1">
        <f>MAX(D32:D33)</f>
        <v>0.5727272727272728</v>
      </c>
      <c r="F32" s="38">
        <f>E32*0.9</f>
        <v>0.5154545454545455</v>
      </c>
      <c r="G32" s="50">
        <f>0.7*F32</f>
        <v>0.36081818181818187</v>
      </c>
      <c r="H32" s="1">
        <f>MAX(G32:G33)</f>
        <v>0.36081818181818187</v>
      </c>
      <c r="I32" s="39">
        <f>H32*0.1</f>
        <v>0.03608181818181819</v>
      </c>
      <c r="J32" s="51">
        <f>0.7*I32</f>
        <v>0.025257272727272732</v>
      </c>
      <c r="K32" s="1">
        <f>MAX(J32:J33)</f>
        <v>0.03711272727272729</v>
      </c>
      <c r="L32" s="39">
        <f>K32*0.9</f>
        <v>0.03340145454545456</v>
      </c>
      <c r="M32" s="52">
        <f>0.7*L32</f>
        <v>0.023381018181818196</v>
      </c>
      <c r="N32" s="1">
        <f>MAX(M32:M33)</f>
        <v>0.023381018181818196</v>
      </c>
      <c r="O32" s="53">
        <f>N32*0.9</f>
        <v>0.021042916363636376</v>
      </c>
    </row>
    <row r="33" spans="2:15" ht="12.75">
      <c r="B33"/>
      <c r="C33"/>
      <c r="D33" s="54">
        <f>0.3*C34</f>
        <v>0.05454545454545456</v>
      </c>
      <c r="F33" s="38"/>
      <c r="G33" s="54">
        <f>0.3*F34</f>
        <v>0.014727272727272733</v>
      </c>
      <c r="I33" s="39"/>
      <c r="J33" s="50">
        <f>0.3*I34</f>
        <v>0.03711272727272729</v>
      </c>
      <c r="L33" s="39"/>
      <c r="M33" s="55">
        <f>0.3*L34</f>
        <v>0.005195781818181821</v>
      </c>
      <c r="O33" s="39"/>
    </row>
    <row r="34" spans="2:15" ht="12.75">
      <c r="B34">
        <v>0.5</v>
      </c>
      <c r="C34" s="1">
        <f>G10</f>
        <v>0.18181818181818182</v>
      </c>
      <c r="D34" s="56">
        <f>0.3*C32</f>
        <v>0.24545454545454548</v>
      </c>
      <c r="E34" s="1">
        <f>MAX(D34:D35)</f>
        <v>0.24545454545454548</v>
      </c>
      <c r="F34" s="38">
        <f>E34*0.2</f>
        <v>0.0490909090909091</v>
      </c>
      <c r="G34" s="56">
        <f>0.3*F32</f>
        <v>0.15463636363636368</v>
      </c>
      <c r="H34" s="1">
        <f>MAX(G34:G35)</f>
        <v>0.15463636363636368</v>
      </c>
      <c r="I34" s="39">
        <f>H34*0.8</f>
        <v>0.12370909090909095</v>
      </c>
      <c r="J34" s="57">
        <f>0.3*I32</f>
        <v>0.010824545454545458</v>
      </c>
      <c r="K34" s="1">
        <f>MAX(J34:J35)</f>
        <v>0.08659636363636367</v>
      </c>
      <c r="L34" s="39">
        <f>K34*0.2</f>
        <v>0.017319272727272735</v>
      </c>
      <c r="M34" s="58">
        <f>0.3*L32</f>
        <v>0.01002043636363637</v>
      </c>
      <c r="N34" s="1">
        <f>MAX(M34:M35)</f>
        <v>0.012123490909090916</v>
      </c>
      <c r="O34" s="39">
        <f>N34*0.2</f>
        <v>0.002424698181818183</v>
      </c>
    </row>
    <row r="35" spans="4:15" ht="12.75">
      <c r="D35" s="54">
        <f>0.7*C34</f>
        <v>0.1272727272727273</v>
      </c>
      <c r="F35" s="38"/>
      <c r="G35" s="54">
        <f>0.7*F34</f>
        <v>0.034363636363636374</v>
      </c>
      <c r="I35" s="38"/>
      <c r="J35" s="50">
        <f>0.7*I34</f>
        <v>0.08659636363636367</v>
      </c>
      <c r="L35" s="38"/>
      <c r="M35" s="52">
        <f>0.7*L34</f>
        <v>0.012123490909090916</v>
      </c>
      <c r="O35" s="38"/>
    </row>
  </sheetData>
  <sheetProtection selectLockedCells="1" selectUnlockedCells="1"/>
  <printOptions headings="1"/>
  <pageMargins left="0.7875" right="0.7875" top="0.7875" bottom="0.7875" header="0.09861111111111111" footer="0.09861111111111111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</cp:lastModifiedBy>
  <dcterms:modified xsi:type="dcterms:W3CDTF">2010-03-31T15:12:26Z</dcterms:modified>
  <cp:category/>
  <cp:version/>
  <cp:contentType/>
  <cp:contentStatus/>
</cp:coreProperties>
</file>